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YassirAdamRe\Desktop\SC\Procurment\RFQ\Latrines Tender Bid Notice\"/>
    </mc:Choice>
  </mc:AlternateContent>
  <xr:revisionPtr revIDLastSave="0" documentId="13_ncr:1_{D9C723F6-9659-4A5C-855E-4735C8C13AFC}" xr6:coauthVersionLast="47" xr6:coauthVersionMax="47" xr10:uidLastSave="{00000000-0000-0000-0000-000000000000}"/>
  <bookViews>
    <workbookView xWindow="-120" yWindow="-120" windowWidth="20730" windowHeight="11160" xr2:uid="{00000000-000D-0000-FFFF-FFFF00000000}"/>
  </bookViews>
  <sheets>
    <sheet name="Latrine  Two Stance - Approved"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3" l="1"/>
  <c r="D21" i="3"/>
  <c r="D43" i="3"/>
  <c r="D70" i="3"/>
  <c r="D19" i="3"/>
  <c r="D8" i="3"/>
  <c r="D65" i="3"/>
  <c r="D56" i="3"/>
  <c r="D54" i="3"/>
  <c r="D49" i="3"/>
  <c r="D40" i="3"/>
  <c r="D38" i="3"/>
  <c r="D33" i="3"/>
  <c r="D23" i="3"/>
  <c r="D14" i="3"/>
  <c r="D106" i="3"/>
  <c r="D100" i="3"/>
  <c r="D127" i="3"/>
</calcChain>
</file>

<file path=xl/sharedStrings.xml><?xml version="1.0" encoding="utf-8"?>
<sst xmlns="http://schemas.openxmlformats.org/spreadsheetml/2006/main" count="107" uniqueCount="84">
  <si>
    <t>ITEM</t>
  </si>
  <si>
    <t>DESCRIPTION</t>
  </si>
  <si>
    <t>QTY</t>
  </si>
  <si>
    <t>UNIT</t>
  </si>
  <si>
    <t>BILL No 1: SUBSTUCTURE (ALL PROVISIONAL)</t>
  </si>
  <si>
    <t>EXCAVATIONS, EARTHWORKS AND DEMOLITIONS</t>
  </si>
  <si>
    <t>Excavations</t>
  </si>
  <si>
    <t>CM</t>
  </si>
  <si>
    <t>LS</t>
  </si>
  <si>
    <t>Return, fill-in and rum selected excavated material around  external bottom level to the superstructure cladding.</t>
  </si>
  <si>
    <t>Filling</t>
  </si>
  <si>
    <t>Approved Murrum material</t>
  </si>
  <si>
    <t>To make up levels depositing and compacting in layers maximum 75mm thick in making up levels in sections not covered by slab.</t>
  </si>
  <si>
    <t>Landscaping</t>
  </si>
  <si>
    <t>Genaral site landscaping, clearance and making site environmentally acceptable and safe for users</t>
  </si>
  <si>
    <t>CONCRETE WORK</t>
  </si>
  <si>
    <t>Insitu Concrete and Reinforcement</t>
  </si>
  <si>
    <t>Concrete</t>
  </si>
  <si>
    <t>Mix and place Normal:class 10 vibrated  (1:3:6) in</t>
  </si>
  <si>
    <t>Reinforcement</t>
  </si>
  <si>
    <t>10mm  diameter Y- bars in pit latrine slab (0.62Kg/m)</t>
  </si>
  <si>
    <t>KG</t>
  </si>
  <si>
    <t>Total Carried to Collection Page 01</t>
  </si>
  <si>
    <t>Mix and place Normal:class 20 vibrated  (1:2:4) in</t>
  </si>
  <si>
    <t>LM</t>
  </si>
  <si>
    <t>Plastic sheet sealing:</t>
  </si>
  <si>
    <t>SM</t>
  </si>
  <si>
    <t>Ventilation Pipe</t>
  </si>
  <si>
    <t>PIT WALL LINING</t>
  </si>
  <si>
    <t>INTERNAL FINISHES</t>
  </si>
  <si>
    <t>Floor</t>
  </si>
  <si>
    <t>Cement sand screed 1:3</t>
  </si>
  <si>
    <t>Total Carried to Collection Page 02</t>
  </si>
  <si>
    <t>Collection</t>
  </si>
  <si>
    <t>Brought forward from page 01</t>
  </si>
  <si>
    <t>Brought forward from page 02</t>
  </si>
  <si>
    <t>Total for BILL NO. 1 Carried to Summary</t>
  </si>
  <si>
    <t>Walling cladding</t>
  </si>
  <si>
    <t>No.</t>
  </si>
  <si>
    <t>ROOF COVER</t>
  </si>
  <si>
    <t>Total for BILL NO. 2  Carried to Summary</t>
  </si>
  <si>
    <t>BILL No 3: DOORS AND WINDOWS</t>
  </si>
  <si>
    <t>DOORS</t>
  </si>
  <si>
    <t>External</t>
  </si>
  <si>
    <t>Total for BILL NO. 3  Carried to Summary</t>
  </si>
  <si>
    <t>BILL No 4: PIT LATRINE ACCESSORIES</t>
  </si>
  <si>
    <t>Squat hole cover</t>
  </si>
  <si>
    <t>Supply, fix and install wooded pit latrine sqaut hole cover made with a handle to lift and place to cover squat hole (see specifications). Fabricated to fit squat hole cover without allowing any spaces in the sides.</t>
  </si>
  <si>
    <t>Total for BILL NO. 4  Carried to Summary</t>
  </si>
  <si>
    <t xml:space="preserve">SUMMARY </t>
  </si>
  <si>
    <t>CARRIED FROM BILL No 1: SUBSTUCTURE AND DEMOLITIONS</t>
  </si>
  <si>
    <t>CARRIED FROM BILL No 2: SUPERSTRUCTURE WALLING AND CONCRETE WORKS</t>
  </si>
  <si>
    <t>CARRIED FROM BILL No 3: DOORS AND WINDOWS</t>
  </si>
  <si>
    <t>CARRIED FROM BILL No 4: PIT LATRINE ACCESSORIES</t>
  </si>
  <si>
    <t>Supply nad fix bars high yield steel &amp; mild steel; cold worked B:S 4461  including bends, hooks, tying wire, spacer blocks and spacers in position and formwork.</t>
  </si>
  <si>
    <t>BILL No 3: SUPERSTRUCTURE WALLING</t>
  </si>
  <si>
    <t>NO</t>
  </si>
  <si>
    <t>supply and lay available plastic sheet under the foundation slab and over 50mm leveling sand layer</t>
  </si>
  <si>
    <t>Painting:</t>
  </si>
  <si>
    <t>Painting the superstructure with anti-crrosion painting (zaligon)</t>
  </si>
  <si>
    <t>zinc sheet edges protection:</t>
  </si>
  <si>
    <t>Item</t>
  </si>
  <si>
    <t>Excavate pit  commencing from ground level average depth 6m, Dia 3m and cart away from site.</t>
  </si>
  <si>
    <t>70mm thick, Screed on top of compacted murrum filling to pit latrine floor on sections/surfaces not covered by slab</t>
  </si>
  <si>
    <t>supply plastic sheet thickness 3mm to protect zinc sheet edges to get rust</t>
  </si>
  <si>
    <r>
      <t>Excavate holes  commencing from ground level average depth 450mm diameter 100mm; 14</t>
    </r>
    <r>
      <rPr>
        <sz val="11"/>
        <rFont val="Arial"/>
        <family val="2"/>
      </rPr>
      <t xml:space="preserve"> </t>
    </r>
    <r>
      <rPr>
        <sz val="11"/>
        <color theme="1"/>
        <rFont val="Arial"/>
        <family val="2"/>
      </rPr>
      <t>No holes excavated.</t>
    </r>
  </si>
  <si>
    <t>APPROVED - CONSTRUCTION OF PIT LATRINE - TWO STANCE [ZINC SHEET CLADDING] TUNAYDBAH CAMP</t>
  </si>
  <si>
    <t>RATE
SDG</t>
  </si>
  <si>
    <t xml:space="preserve">Supply and fix, Zinc sheet 0.35  (roof) to cover/clad  framed steel structure; covering to be firmly fastened against the structure frame using additional steel plate 1.5 ( thickness n.e. 3.0mm) on the external surfaces in 3 rows using nails to hold the zinc sheet cladding in place. </t>
  </si>
  <si>
    <t xml:space="preserve">Supply approved R.steel box 2.5x5 2.5mm thickness  posts painted to resistant the termites and weather, length n.e. 3300mm, thickness not below 1.5mm, as  purlin members fixed in place on rafters welded to support roof cladding </t>
  </si>
  <si>
    <r>
      <t xml:space="preserve">Pit latrine slab 100mm thickness </t>
    </r>
    <r>
      <rPr>
        <u/>
        <sz val="11"/>
        <rFont val="Arial"/>
        <family val="2"/>
      </rPr>
      <t>( casting over plastic sheet and covered by soucks to ensure good curing)</t>
    </r>
    <r>
      <rPr>
        <sz val="11"/>
        <rFont val="Arial"/>
        <family val="2"/>
      </rPr>
      <t xml:space="preserve"> including ramp. As per the engineer guieds</t>
    </r>
  </si>
  <si>
    <t>Supply and fix 50mm thick door shutter, size 2000mm x 800mm to fit door space; framed with 3x6 2.5mm steel box posts locally and covered with zinc sheet 0.35 mm thickness to size and fixed with capped wire nails; and with 2 hooks at top door frame internally. total price including ironmongery (all accessories 3matching, 2bolt and locks, ...)</t>
  </si>
  <si>
    <t>Supply approved R.steel box 3x6 2.5mm thickness posts painted to resistant the corrosion and weather, height n.e. 2720mm, thickness, not below 1mm, installed in holes, backfilled with concrete 1:2:4 mix. And fixed by steel box rows 2.5x5 to hold cladding into place</t>
  </si>
  <si>
    <t>Supply and install PVC ventilation pipe 4 inch diameter, and 3mm thickness, and cover the top of the pipe by plastic wire mesh, and use rainproof putty around the pipe on the roof.</t>
  </si>
  <si>
    <t>Burnt clay brick walling in cement and sand mortar (1:3) with hoop iron 500 guage at alternatives courses (0.5m above GL 5m under GL) thickness 330mm (1.5 brick) including the desludiging opening,</t>
  </si>
  <si>
    <t xml:space="preserve">Supply nad fix bars high yield steel &amp; mild steel; cold worked B:S 4461  including bends, hooks, tying wire, spacer blocks and spacers in position </t>
  </si>
  <si>
    <t>pit foundation slab 100mm thick including the the cover of the desludiging opening,</t>
  </si>
  <si>
    <t>Supply and fix, Zinc sheet 0.35  (sides) to cover/clad  framed steel structure; covering to be firmly fastened against the structure frame using additional R.steel box 2.5 x5 ( thickness n.e. 2.5mm) on the internal surfaces in 3 rows  and crossed to hold the zinc sheet cladding in place. welded and nailed. 1.5 steel plate 1mm thickness for external serfece to hold zinc sheet. total price including steel box rows.</t>
  </si>
  <si>
    <t>18mm  diameter Y- bars in pit latrine slab (0.62Kg/m) for handles of the PWD</t>
  </si>
  <si>
    <t>REPLACE THE BLACK COTTON SOIL IN THE BOTTOM OF THE PIT WITH DIFFERENT SOIL MATERIAL WITH DEPTH 1M</t>
  </si>
  <si>
    <t>REPLACE THE SOIL BETWEEN THE EXTERNAL LINING WALL AND THE BLACK COTTON SOIL WITH DIFFERENT SOIL, WITH WIDTH 500MM DEPTH 5000MM COMPACTED IN LAYERS OF 150MM</t>
  </si>
  <si>
    <t>TOTAL ESTIMATED COST for one unit</t>
  </si>
  <si>
    <t>Pricing must be per one unit</t>
  </si>
  <si>
    <t>AMOUNT
USD per one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</si>
</sst>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13"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sz val="11"/>
      <name val="Arial"/>
      <family val="2"/>
    </font>
    <font>
      <b/>
      <u/>
      <sz val="11"/>
      <color theme="1"/>
      <name val="Arial"/>
      <family val="2"/>
    </font>
    <font>
      <b/>
      <u/>
      <sz val="11"/>
      <name val="Arial"/>
      <family val="2"/>
    </font>
    <font>
      <b/>
      <sz val="11"/>
      <color theme="1"/>
      <name val="Arial"/>
      <family val="2"/>
    </font>
    <font>
      <sz val="11"/>
      <color rgb="FFFF0000"/>
      <name val="Arial"/>
      <family val="2"/>
    </font>
    <font>
      <u/>
      <sz val="11"/>
      <color theme="1"/>
      <name val="Arial"/>
      <family val="2"/>
    </font>
    <font>
      <b/>
      <u/>
      <sz val="12"/>
      <color theme="1"/>
      <name val="Arial"/>
      <family val="2"/>
    </font>
    <font>
      <u/>
      <sz val="11"/>
      <name val="Arial"/>
      <family val="2"/>
    </font>
    <font>
      <sz val="11"/>
      <name val="Calibri"/>
      <family val="2"/>
      <scheme val="minor"/>
    </font>
  </fonts>
  <fills count="2">
    <fill>
      <patternFill patternType="none"/>
    </fill>
    <fill>
      <patternFill patternType="gray125"/>
    </fill>
  </fills>
  <borders count="3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82">
    <xf numFmtId="0" fontId="0" fillId="0" borderId="0" xfId="0"/>
    <xf numFmtId="0" fontId="2" fillId="0" borderId="0" xfId="0" applyFont="1"/>
    <xf numFmtId="0" fontId="3" fillId="0" borderId="30" xfId="0" applyFont="1" applyBorder="1" applyAlignment="1">
      <alignment horizontal="center" vertical="center" wrapText="1"/>
    </xf>
    <xf numFmtId="0" fontId="3" fillId="0" borderId="35" xfId="0" applyFont="1" applyBorder="1" applyAlignment="1">
      <alignment horizontal="center" vertical="center" wrapText="1"/>
    </xf>
    <xf numFmtId="43" fontId="3" fillId="0" borderId="36" xfId="1" applyFont="1" applyBorder="1" applyAlignment="1">
      <alignment horizontal="center" vertical="center" wrapText="1"/>
    </xf>
    <xf numFmtId="0" fontId="4" fillId="0" borderId="3" xfId="0" applyFont="1" applyBorder="1" applyAlignment="1">
      <alignment horizontal="center" vertical="top"/>
    </xf>
    <xf numFmtId="0" fontId="5" fillId="0" borderId="4" xfId="0" applyFont="1" applyBorder="1"/>
    <xf numFmtId="0" fontId="4" fillId="0" borderId="5" xfId="0" applyFont="1" applyBorder="1"/>
    <xf numFmtId="0" fontId="4" fillId="0" borderId="5" xfId="0" applyFont="1" applyBorder="1" applyAlignment="1">
      <alignment horizontal="center"/>
    </xf>
    <xf numFmtId="43" fontId="4" fillId="0" borderId="6" xfId="1" applyFont="1" applyBorder="1"/>
    <xf numFmtId="0" fontId="4" fillId="0" borderId="0" xfId="0" applyFont="1" applyAlignment="1">
      <alignment wrapText="1"/>
    </xf>
    <xf numFmtId="0" fontId="6" fillId="0" borderId="5" xfId="0" applyFont="1" applyBorder="1"/>
    <xf numFmtId="0" fontId="2" fillId="0" borderId="3" xfId="0" applyFont="1" applyBorder="1" applyAlignment="1">
      <alignment horizontal="center" vertical="center"/>
    </xf>
    <xf numFmtId="0" fontId="7" fillId="0" borderId="0" xfId="0" applyFont="1" applyAlignment="1">
      <alignment vertical="center"/>
    </xf>
    <xf numFmtId="0" fontId="4" fillId="0" borderId="7" xfId="0" applyFont="1" applyBorder="1" applyAlignment="1">
      <alignment horizontal="center" vertical="center"/>
    </xf>
    <xf numFmtId="0" fontId="2" fillId="0" borderId="5" xfId="0" applyFont="1" applyBorder="1" applyAlignment="1">
      <alignment horizontal="center" vertical="center"/>
    </xf>
    <xf numFmtId="43" fontId="4" fillId="0" borderId="8" xfId="1" applyFont="1" applyFill="1" applyBorder="1" applyAlignment="1">
      <alignment horizontal="center" vertical="center"/>
    </xf>
    <xf numFmtId="43" fontId="2" fillId="0" borderId="6" xfId="1" applyFont="1" applyFill="1" applyBorder="1" applyAlignment="1">
      <alignment horizontal="right" vertical="center"/>
    </xf>
    <xf numFmtId="0" fontId="4" fillId="0" borderId="0" xfId="0" applyFont="1" applyAlignment="1">
      <alignment vertical="center" wrapText="1"/>
    </xf>
    <xf numFmtId="2" fontId="4" fillId="0" borderId="7"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3" xfId="0" applyFont="1" applyBorder="1" applyAlignment="1">
      <alignment horizontal="center"/>
    </xf>
    <xf numFmtId="0" fontId="2" fillId="0" borderId="7" xfId="0" applyFont="1" applyBorder="1" applyAlignment="1">
      <alignment horizontal="center" vertical="center"/>
    </xf>
    <xf numFmtId="0" fontId="8" fillId="0" borderId="3" xfId="0" applyFont="1" applyBorder="1" applyAlignment="1">
      <alignment horizontal="center"/>
    </xf>
    <xf numFmtId="0" fontId="8" fillId="0" borderId="0" xfId="0" applyFont="1" applyAlignment="1">
      <alignment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8" fillId="0" borderId="3"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4"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2" fontId="2" fillId="0" borderId="7" xfId="0" applyNumberFormat="1" applyFont="1" applyBorder="1" applyAlignment="1">
      <alignment horizontal="center" vertical="center"/>
    </xf>
    <xf numFmtId="0" fontId="8" fillId="0" borderId="0" xfId="0" applyFont="1" applyAlignment="1">
      <alignment vertical="center" wrapText="1"/>
    </xf>
    <xf numFmtId="2"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3" fontId="4" fillId="0" borderId="11" xfId="1" applyFont="1" applyFill="1" applyBorder="1" applyAlignment="1">
      <alignment horizontal="center" vertical="center"/>
    </xf>
    <xf numFmtId="43" fontId="2" fillId="0" borderId="16" xfId="1" applyFont="1" applyFill="1" applyBorder="1" applyAlignment="1">
      <alignment horizontal="right" vertical="center"/>
    </xf>
    <xf numFmtId="0" fontId="4" fillId="0" borderId="0" xfId="0" applyFont="1" applyAlignment="1">
      <alignment vertical="top" wrapText="1"/>
    </xf>
    <xf numFmtId="0" fontId="4" fillId="0" borderId="7" xfId="0" applyFont="1" applyBorder="1" applyAlignment="1">
      <alignment vertical="center"/>
    </xf>
    <xf numFmtId="0" fontId="4" fillId="0" borderId="0" xfId="0" applyFont="1"/>
    <xf numFmtId="0" fontId="4" fillId="0" borderId="0" xfId="0" applyFont="1" applyAlignment="1">
      <alignment horizontal="center"/>
    </xf>
    <xf numFmtId="0" fontId="4" fillId="0" borderId="13" xfId="0" applyFont="1" applyBorder="1" applyAlignment="1">
      <alignment horizontal="center" vertical="top"/>
    </xf>
    <xf numFmtId="0" fontId="3" fillId="0" borderId="14" xfId="0" applyFont="1" applyBorder="1" applyAlignment="1">
      <alignment vertical="center"/>
    </xf>
    <xf numFmtId="0" fontId="4" fillId="0" borderId="14" xfId="0" applyFont="1" applyBorder="1"/>
    <xf numFmtId="0" fontId="4" fillId="0" borderId="14" xfId="0" applyFont="1" applyBorder="1" applyAlignment="1">
      <alignment horizontal="center"/>
    </xf>
    <xf numFmtId="43" fontId="7" fillId="0" borderId="34" xfId="1" applyFont="1" applyFill="1" applyBorder="1" applyAlignment="1">
      <alignment horizontal="right" vertical="center"/>
    </xf>
    <xf numFmtId="0" fontId="10" fillId="0" borderId="0" xfId="0" applyFont="1" applyAlignment="1">
      <alignment vertical="center"/>
    </xf>
    <xf numFmtId="0" fontId="4" fillId="0" borderId="0" xfId="0" applyFont="1" applyFill="1" applyAlignment="1">
      <alignment horizontal="left" vertical="center" wrapText="1"/>
    </xf>
    <xf numFmtId="0" fontId="7" fillId="0" borderId="3" xfId="0" applyFont="1" applyBorder="1" applyAlignment="1">
      <alignment horizontal="center"/>
    </xf>
    <xf numFmtId="0" fontId="4" fillId="0" borderId="3" xfId="0" applyFont="1" applyBorder="1" applyAlignment="1">
      <alignment horizontal="center"/>
    </xf>
    <xf numFmtId="0" fontId="6" fillId="0" borderId="0" xfId="0" applyFont="1"/>
    <xf numFmtId="43" fontId="8" fillId="0" borderId="0" xfId="0" applyNumberFormat="1" applyFont="1" applyAlignment="1">
      <alignment wrapText="1"/>
    </xf>
    <xf numFmtId="0" fontId="2" fillId="0" borderId="0" xfId="0" applyFont="1" applyAlignment="1">
      <alignment wrapText="1"/>
    </xf>
    <xf numFmtId="0" fontId="6" fillId="0" borderId="8" xfId="0" applyFont="1" applyBorder="1" applyAlignment="1">
      <alignment horizontal="left" vertical="center"/>
    </xf>
    <xf numFmtId="0" fontId="11" fillId="0" borderId="0" xfId="0" applyFont="1" applyAlignment="1">
      <alignment vertical="center" wrapText="1"/>
    </xf>
    <xf numFmtId="43" fontId="3" fillId="0" borderId="8" xfId="1" applyFont="1" applyFill="1" applyBorder="1" applyAlignment="1">
      <alignment horizontal="center" vertical="center"/>
    </xf>
    <xf numFmtId="0" fontId="4" fillId="0" borderId="5" xfId="0" applyFont="1" applyBorder="1" applyAlignment="1">
      <alignment vertical="center"/>
    </xf>
    <xf numFmtId="0" fontId="11" fillId="0" borderId="0" xfId="0" applyFont="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43" fontId="4" fillId="0" borderId="17" xfId="1" applyFont="1" applyFill="1" applyBorder="1" applyAlignment="1">
      <alignment horizontal="center" vertical="center"/>
    </xf>
    <xf numFmtId="43" fontId="2" fillId="0" borderId="18" xfId="1" applyFont="1" applyFill="1" applyBorder="1" applyAlignment="1">
      <alignment horizontal="right" vertical="center"/>
    </xf>
    <xf numFmtId="0" fontId="2" fillId="0" borderId="0" xfId="0" applyFont="1" applyAlignment="1">
      <alignment horizontal="center" vertical="center"/>
    </xf>
    <xf numFmtId="43" fontId="4" fillId="0" borderId="0" xfId="1" applyFont="1" applyFill="1" applyBorder="1" applyAlignment="1">
      <alignment horizontal="center" vertical="center"/>
    </xf>
    <xf numFmtId="43" fontId="2" fillId="0" borderId="9" xfId="1" applyFont="1" applyFill="1" applyBorder="1" applyAlignment="1">
      <alignment horizontal="right" vertical="center"/>
    </xf>
    <xf numFmtId="0" fontId="3" fillId="0" borderId="7" xfId="0" applyFont="1" applyBorder="1" applyAlignment="1">
      <alignment vertical="center"/>
    </xf>
    <xf numFmtId="43" fontId="7" fillId="0" borderId="9" xfId="1" applyFont="1" applyFill="1" applyBorder="1" applyAlignment="1">
      <alignment horizontal="right" vertical="center"/>
    </xf>
    <xf numFmtId="0" fontId="4" fillId="0" borderId="7" xfId="0" applyFont="1" applyBorder="1"/>
    <xf numFmtId="43" fontId="4" fillId="0" borderId="9" xfId="1" applyFont="1" applyBorder="1"/>
    <xf numFmtId="0" fontId="3" fillId="0" borderId="7" xfId="0" applyFont="1" applyBorder="1" applyAlignment="1">
      <alignment wrapText="1"/>
    </xf>
    <xf numFmtId="43" fontId="3" fillId="0" borderId="9" xfId="1" applyFont="1" applyBorder="1"/>
    <xf numFmtId="0" fontId="4" fillId="0" borderId="19" xfId="0" applyFont="1" applyBorder="1"/>
    <xf numFmtId="0" fontId="4" fillId="0" borderId="19" xfId="0" applyFont="1" applyBorder="1" applyAlignment="1">
      <alignment horizontal="center"/>
    </xf>
    <xf numFmtId="43" fontId="3" fillId="0" borderId="12" xfId="1" applyFont="1" applyBorder="1"/>
    <xf numFmtId="0" fontId="6" fillId="0" borderId="20" xfId="0" applyFont="1" applyBorder="1"/>
    <xf numFmtId="0" fontId="4" fillId="0" borderId="21" xfId="0" applyFont="1" applyBorder="1"/>
    <xf numFmtId="0" fontId="4" fillId="0" borderId="21" xfId="0" applyFont="1" applyBorder="1" applyAlignment="1">
      <alignment horizontal="center"/>
    </xf>
    <xf numFmtId="43" fontId="4" fillId="0" borderId="22" xfId="1" applyFont="1" applyBorder="1"/>
    <xf numFmtId="43" fontId="3" fillId="0" borderId="6" xfId="1" applyFont="1" applyBorder="1"/>
    <xf numFmtId="0" fontId="4" fillId="0" borderId="3" xfId="0" quotePrefix="1" applyFont="1" applyBorder="1" applyAlignment="1">
      <alignment horizontal="center" vertical="top"/>
    </xf>
    <xf numFmtId="0" fontId="3" fillId="0" borderId="5" xfId="0" applyFont="1" applyBorder="1" applyAlignment="1">
      <alignment vertical="center" wrapText="1"/>
    </xf>
    <xf numFmtId="0" fontId="4" fillId="0" borderId="10" xfId="0" applyFont="1" applyBorder="1"/>
    <xf numFmtId="0" fontId="4" fillId="0" borderId="10" xfId="0" applyFont="1" applyBorder="1" applyAlignment="1">
      <alignment horizontal="center"/>
    </xf>
    <xf numFmtId="43" fontId="4" fillId="0" borderId="16" xfId="1" applyFont="1" applyBorder="1"/>
    <xf numFmtId="0" fontId="3" fillId="0" borderId="7" xfId="0" applyFont="1" applyBorder="1" applyAlignment="1">
      <alignment vertical="center" wrapText="1"/>
    </xf>
    <xf numFmtId="43" fontId="3" fillId="0" borderId="23" xfId="1" applyFont="1" applyBorder="1"/>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43" fontId="3" fillId="0" borderId="29" xfId="1" applyFont="1" applyBorder="1" applyAlignment="1">
      <alignment horizontal="center" vertical="center" wrapText="1"/>
    </xf>
    <xf numFmtId="0" fontId="2" fillId="0" borderId="3" xfId="0" applyFont="1" applyBorder="1" applyAlignment="1">
      <alignment horizontal="center" wrapText="1"/>
    </xf>
    <xf numFmtId="0" fontId="5" fillId="0" borderId="0" xfId="0" applyFont="1" applyAlignment="1">
      <alignment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43" fontId="4" fillId="0" borderId="32" xfId="1" applyFont="1" applyFill="1" applyBorder="1" applyAlignment="1">
      <alignment horizontal="center" vertical="center" wrapText="1"/>
    </xf>
    <xf numFmtId="43" fontId="2" fillId="0" borderId="31" xfId="1" applyFont="1" applyFill="1" applyBorder="1" applyAlignment="1">
      <alignment horizontal="right" vertical="center" wrapText="1"/>
    </xf>
    <xf numFmtId="43" fontId="4" fillId="0" borderId="8" xfId="1" applyFont="1" applyFill="1" applyBorder="1" applyAlignment="1">
      <alignment horizontal="center" vertical="center" wrapText="1"/>
    </xf>
    <xf numFmtId="43" fontId="2" fillId="0" borderId="6" xfId="1" applyFont="1" applyFill="1" applyBorder="1" applyAlignment="1">
      <alignment horizontal="right" vertical="center" wrapText="1"/>
    </xf>
    <xf numFmtId="0" fontId="9" fillId="0" borderId="0" xfId="0" applyFont="1" applyAlignment="1">
      <alignment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wrapText="1"/>
    </xf>
    <xf numFmtId="0" fontId="4" fillId="0" borderId="5" xfId="0" applyFont="1" applyBorder="1" applyAlignment="1">
      <alignment vertical="center" wrapText="1"/>
    </xf>
    <xf numFmtId="0" fontId="4" fillId="0" borderId="5" xfId="0" applyFont="1" applyBorder="1" applyAlignment="1">
      <alignment wrapText="1"/>
    </xf>
    <xf numFmtId="0" fontId="4" fillId="0" borderId="0" xfId="0" applyFont="1" applyAlignment="1">
      <alignment horizontal="center" vertical="center" wrapText="1"/>
    </xf>
    <xf numFmtId="0" fontId="6" fillId="0" borderId="0" xfId="0" applyFont="1" applyAlignment="1">
      <alignment vertical="center" wrapText="1"/>
    </xf>
    <xf numFmtId="0" fontId="4" fillId="0" borderId="3" xfId="0" quotePrefix="1" applyFont="1" applyBorder="1" applyAlignment="1">
      <alignment horizontal="center" vertical="top" wrapText="1"/>
    </xf>
    <xf numFmtId="0" fontId="3" fillId="0" borderId="3" xfId="0" applyFont="1" applyBorder="1" applyAlignment="1">
      <alignment horizontal="center" vertical="center" wrapText="1"/>
    </xf>
    <xf numFmtId="2" fontId="4" fillId="0" borderId="7" xfId="0" applyNumberFormat="1" applyFont="1" applyBorder="1" applyAlignment="1">
      <alignment horizontal="center" vertical="center" wrapText="1"/>
    </xf>
    <xf numFmtId="0" fontId="6" fillId="0" borderId="0" xfId="0" applyFont="1" applyAlignment="1">
      <alignment wrapText="1"/>
    </xf>
    <xf numFmtId="0" fontId="4" fillId="0" borderId="0" xfId="0" applyFont="1" applyBorder="1" applyAlignment="1">
      <alignment vertical="center" wrapText="1"/>
    </xf>
    <xf numFmtId="0" fontId="8" fillId="0" borderId="3" xfId="0" applyFont="1" applyBorder="1" applyAlignment="1">
      <alignment horizontal="center" vertical="center" wrapText="1"/>
    </xf>
    <xf numFmtId="0" fontId="5" fillId="0" borderId="0" xfId="0" applyFont="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43" fontId="4" fillId="0" borderId="11" xfId="1" applyFont="1" applyFill="1" applyBorder="1" applyAlignment="1">
      <alignment horizontal="center" vertical="center" wrapText="1"/>
    </xf>
    <xf numFmtId="43" fontId="2" fillId="0" borderId="16" xfId="1" applyFont="1" applyFill="1" applyBorder="1" applyAlignment="1">
      <alignment horizontal="right" vertical="center" wrapText="1"/>
    </xf>
    <xf numFmtId="0" fontId="4" fillId="0" borderId="13" xfId="0" applyFont="1" applyBorder="1" applyAlignment="1">
      <alignment horizontal="center" vertical="top" wrapText="1"/>
    </xf>
    <xf numFmtId="0" fontId="3" fillId="0" borderId="14" xfId="0" applyFont="1" applyBorder="1" applyAlignment="1">
      <alignment vertical="center" wrapText="1"/>
    </xf>
    <xf numFmtId="0" fontId="4" fillId="0" borderId="14" xfId="0" applyFont="1" applyBorder="1" applyAlignment="1">
      <alignment wrapText="1"/>
    </xf>
    <xf numFmtId="0" fontId="4" fillId="0" borderId="14" xfId="0" applyFont="1" applyBorder="1" applyAlignment="1">
      <alignment horizontal="center" wrapText="1"/>
    </xf>
    <xf numFmtId="43" fontId="2" fillId="0" borderId="34" xfId="1" applyFont="1" applyFill="1" applyBorder="1" applyAlignment="1">
      <alignment horizontal="right"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43" fontId="4" fillId="0" borderId="5" xfId="1" applyFont="1" applyFill="1" applyBorder="1" applyAlignment="1">
      <alignment vertical="center" wrapText="1"/>
    </xf>
    <xf numFmtId="43" fontId="2" fillId="0" borderId="6" xfId="1" applyFont="1" applyFill="1" applyBorder="1" applyAlignment="1">
      <alignment vertical="center" wrapText="1"/>
    </xf>
    <xf numFmtId="0" fontId="4" fillId="0" borderId="15" xfId="0" applyFont="1" applyBorder="1" applyAlignment="1">
      <alignment horizontal="center" wrapText="1"/>
    </xf>
    <xf numFmtId="0" fontId="4" fillId="0" borderId="10" xfId="0" applyFont="1" applyBorder="1" applyAlignment="1">
      <alignment horizontal="center" wrapText="1"/>
    </xf>
    <xf numFmtId="43" fontId="4" fillId="0" borderId="15" xfId="1" applyFont="1" applyFill="1" applyBorder="1" applyAlignment="1">
      <alignment vertical="center" wrapText="1"/>
    </xf>
    <xf numFmtId="43" fontId="4" fillId="0" borderId="12" xfId="1" applyFont="1" applyFill="1" applyBorder="1" applyAlignment="1">
      <alignment vertical="center" wrapText="1"/>
    </xf>
    <xf numFmtId="43" fontId="3" fillId="0" borderId="23" xfId="1" applyFont="1" applyBorder="1" applyAlignment="1">
      <alignment wrapText="1"/>
    </xf>
    <xf numFmtId="43" fontId="8" fillId="0" borderId="6" xfId="1" applyFont="1" applyFill="1" applyBorder="1" applyAlignment="1">
      <alignment horizontal="right" vertical="center" wrapText="1"/>
    </xf>
    <xf numFmtId="0" fontId="11" fillId="0" borderId="0" xfId="0" applyFont="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3" xfId="0" applyFont="1" applyBorder="1" applyAlignment="1">
      <alignment horizontal="center" vertical="top" wrapText="1"/>
    </xf>
    <xf numFmtId="0" fontId="4" fillId="0" borderId="0" xfId="0" applyFont="1" applyAlignment="1">
      <alignment horizontal="left" vertical="top" wrapText="1"/>
    </xf>
    <xf numFmtId="43" fontId="4" fillId="0" borderId="5" xfId="1" applyFont="1" applyFill="1" applyBorder="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left" vertical="top" wrapText="1"/>
    </xf>
    <xf numFmtId="43" fontId="4" fillId="0" borderId="7" xfId="0" applyNumberFormat="1" applyFont="1" applyBorder="1" applyAlignment="1">
      <alignment horizontal="center" vertical="center" wrapText="1"/>
    </xf>
    <xf numFmtId="0" fontId="8" fillId="0" borderId="10" xfId="0" applyFont="1" applyBorder="1" applyAlignment="1">
      <alignment horizontal="center" vertical="center" wrapText="1"/>
    </xf>
    <xf numFmtId="43" fontId="4" fillId="0" borderId="10" xfId="1" applyFont="1" applyFill="1" applyBorder="1" applyAlignment="1">
      <alignment horizontal="center" vertical="center" wrapText="1"/>
    </xf>
    <xf numFmtId="43" fontId="8" fillId="0" borderId="16" xfId="1" applyFont="1" applyFill="1" applyBorder="1" applyAlignment="1">
      <alignment horizontal="right" vertical="center" wrapText="1"/>
    </xf>
    <xf numFmtId="0" fontId="3" fillId="0" borderId="0" xfId="0" applyFont="1" applyAlignment="1">
      <alignment vertical="center" wrapText="1"/>
    </xf>
    <xf numFmtId="0" fontId="8" fillId="0" borderId="24" xfId="0" applyFont="1" applyBorder="1" applyAlignment="1">
      <alignment horizontal="center" vertical="center" wrapText="1"/>
    </xf>
    <xf numFmtId="43" fontId="4" fillId="0" borderId="24" xfId="1" applyFont="1" applyFill="1" applyBorder="1" applyAlignment="1">
      <alignment horizontal="center" vertical="center" wrapText="1"/>
    </xf>
    <xf numFmtId="43" fontId="3" fillId="0" borderId="25" xfId="1" applyFont="1" applyFill="1" applyBorder="1" applyAlignment="1">
      <alignment horizontal="right" vertical="center" wrapText="1"/>
    </xf>
    <xf numFmtId="0" fontId="3" fillId="0" borderId="26" xfId="0" applyFont="1" applyBorder="1" applyAlignment="1">
      <alignment horizontal="center" vertical="center" wrapText="1"/>
    </xf>
    <xf numFmtId="0" fontId="6" fillId="0" borderId="27" xfId="0" applyFont="1" applyBorder="1" applyAlignment="1">
      <alignment vertical="center" wrapText="1"/>
    </xf>
    <xf numFmtId="0" fontId="3" fillId="0" borderId="28" xfId="0" applyFont="1" applyBorder="1" applyAlignment="1">
      <alignment horizontal="right" vertical="center" wrapText="1"/>
    </xf>
    <xf numFmtId="0" fontId="3" fillId="0" borderId="0" xfId="0" applyFont="1" applyAlignment="1">
      <alignment horizontal="right" vertical="center" wrapText="1"/>
    </xf>
    <xf numFmtId="43" fontId="3" fillId="0" borderId="9" xfId="1" applyFont="1" applyBorder="1" applyAlignment="1">
      <alignment horizontal="center" vertical="center" wrapText="1"/>
    </xf>
    <xf numFmtId="0" fontId="3" fillId="0" borderId="0" xfId="0" applyFont="1" applyAlignment="1">
      <alignment horizontal="left" vertical="center" wrapText="1"/>
    </xf>
    <xf numFmtId="43" fontId="3" fillId="0" borderId="9" xfId="1" applyFont="1" applyBorder="1" applyAlignment="1">
      <alignment horizontal="right" vertical="center" wrapText="1"/>
    </xf>
    <xf numFmtId="0" fontId="8" fillId="0" borderId="3" xfId="0" applyFont="1" applyBorder="1" applyAlignment="1">
      <alignment horizontal="center" wrapText="1"/>
    </xf>
    <xf numFmtId="0" fontId="8" fillId="0" borderId="0" xfId="0" applyFont="1" applyAlignment="1">
      <alignment horizontal="center" vertical="center" wrapText="1"/>
    </xf>
    <xf numFmtId="43" fontId="4" fillId="0" borderId="0" xfId="1" applyFont="1" applyFill="1" applyBorder="1" applyAlignment="1">
      <alignment horizontal="center" vertical="center" wrapText="1"/>
    </xf>
    <xf numFmtId="43" fontId="8" fillId="0" borderId="9" xfId="1" applyFont="1" applyFill="1" applyBorder="1" applyAlignment="1">
      <alignment horizontal="right" vertical="center" wrapText="1"/>
    </xf>
    <xf numFmtId="0" fontId="8" fillId="0" borderId="30" xfId="0" quotePrefix="1" applyFont="1" applyBorder="1" applyAlignment="1">
      <alignment horizontal="center" vertical="top" wrapText="1"/>
    </xf>
    <xf numFmtId="0" fontId="3"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4" fillId="0" borderId="1" xfId="0" applyFont="1" applyBorder="1" applyAlignment="1">
      <alignment wrapText="1"/>
    </xf>
    <xf numFmtId="43" fontId="3" fillId="0" borderId="2" xfId="1" applyFont="1" applyBorder="1" applyAlignment="1">
      <alignment wrapText="1"/>
    </xf>
    <xf numFmtId="43" fontId="2" fillId="0" borderId="0" xfId="0" applyNumberFormat="1" applyFont="1"/>
    <xf numFmtId="164" fontId="2" fillId="0" borderId="0" xfId="0" applyNumberFormat="1" applyFont="1"/>
    <xf numFmtId="1" fontId="2" fillId="0" borderId="0" xfId="0" applyNumberFormat="1" applyFont="1" applyAlignment="1">
      <alignment horizontal="center" vertical="center"/>
    </xf>
    <xf numFmtId="165" fontId="4" fillId="0" borderId="8" xfId="1" applyNumberFormat="1" applyFont="1" applyFill="1" applyBorder="1" applyAlignment="1">
      <alignment horizontal="center" vertical="center"/>
    </xf>
    <xf numFmtId="0" fontId="12" fillId="0" borderId="0" xfId="0" applyFont="1" applyAlignment="1">
      <alignment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6"/>
  <sheetViews>
    <sheetView tabSelected="1" zoomScaleNormal="100" workbookViewId="0">
      <selection activeCell="C13" sqref="C13"/>
    </sheetView>
  </sheetViews>
  <sheetFormatPr defaultColWidth="8.85546875" defaultRowHeight="14.25" x14ac:dyDescent="0.2"/>
  <cols>
    <col min="1" max="1" width="4.140625" style="1" customWidth="1"/>
    <col min="2" max="2" width="6.85546875" style="1" customWidth="1"/>
    <col min="3" max="3" width="59.140625" style="1" customWidth="1"/>
    <col min="4" max="5" width="8.85546875" style="1"/>
    <col min="6" max="6" width="11" style="1" customWidth="1"/>
    <col min="7" max="7" width="14.140625" style="1" customWidth="1"/>
    <col min="8" max="8" width="13.7109375" style="1" customWidth="1"/>
    <col min="9" max="10" width="8.85546875" style="1"/>
    <col min="11" max="11" width="12.28515625" style="1" bestFit="1" customWidth="1"/>
    <col min="12" max="16384" width="8.85546875" style="1"/>
  </cols>
  <sheetData>
    <row r="1" spans="1:11" x14ac:dyDescent="0.2">
      <c r="B1" s="180" t="s">
        <v>66</v>
      </c>
      <c r="C1" s="180"/>
      <c r="D1" s="180"/>
      <c r="E1" s="180"/>
      <c r="F1" s="180"/>
      <c r="G1" s="180"/>
    </row>
    <row r="2" spans="1:11" ht="15" thickBot="1" x14ac:dyDescent="0.25">
      <c r="B2" s="181"/>
      <c r="C2" s="181"/>
      <c r="D2" s="181"/>
      <c r="E2" s="181"/>
      <c r="F2" s="181"/>
      <c r="G2" s="181"/>
    </row>
    <row r="3" spans="1:11" ht="45.75" thickBot="1" x14ac:dyDescent="0.25">
      <c r="B3" s="2" t="s">
        <v>0</v>
      </c>
      <c r="C3" s="3" t="s">
        <v>1</v>
      </c>
      <c r="D3" s="3" t="s">
        <v>2</v>
      </c>
      <c r="E3" s="3" t="s">
        <v>3</v>
      </c>
      <c r="F3" s="3" t="s">
        <v>67</v>
      </c>
      <c r="G3" s="4" t="s">
        <v>83</v>
      </c>
    </row>
    <row r="4" spans="1:11" ht="15" x14ac:dyDescent="0.25">
      <c r="B4" s="5"/>
      <c r="C4" s="6" t="s">
        <v>4</v>
      </c>
      <c r="D4" s="7"/>
      <c r="E4" s="8"/>
      <c r="F4" s="7"/>
      <c r="G4" s="9"/>
    </row>
    <row r="5" spans="1:11" x14ac:dyDescent="0.2">
      <c r="A5" s="10"/>
      <c r="B5" s="5"/>
      <c r="C5" s="7"/>
      <c r="D5" s="7"/>
      <c r="E5" s="8"/>
      <c r="F5" s="7"/>
      <c r="G5" s="9"/>
      <c r="H5" s="10"/>
    </row>
    <row r="6" spans="1:11" ht="15" x14ac:dyDescent="0.25">
      <c r="A6" s="10"/>
      <c r="B6" s="5"/>
      <c r="C6" s="11" t="s">
        <v>5</v>
      </c>
      <c r="D6" s="7"/>
      <c r="E6" s="8"/>
      <c r="F6" s="7"/>
      <c r="G6" s="9"/>
      <c r="H6" s="10"/>
    </row>
    <row r="7" spans="1:11" ht="15" x14ac:dyDescent="0.2">
      <c r="A7" s="10"/>
      <c r="B7" s="12"/>
      <c r="C7" s="13" t="s">
        <v>6</v>
      </c>
      <c r="D7" s="14"/>
      <c r="E7" s="15"/>
      <c r="F7" s="16"/>
      <c r="G7" s="17"/>
      <c r="H7" s="10"/>
    </row>
    <row r="8" spans="1:11" ht="28.5" x14ac:dyDescent="0.2">
      <c r="A8" s="10"/>
      <c r="B8" s="12"/>
      <c r="C8" s="18" t="s">
        <v>62</v>
      </c>
      <c r="D8" s="19">
        <f>(3.14*1.53*1.53)*6</f>
        <v>44.102556000000007</v>
      </c>
      <c r="E8" s="15" t="s">
        <v>7</v>
      </c>
      <c r="F8" s="178"/>
      <c r="G8" s="17"/>
      <c r="H8" s="10"/>
      <c r="K8" s="175"/>
    </row>
    <row r="9" spans="1:11" x14ac:dyDescent="0.2">
      <c r="A9" s="10"/>
      <c r="B9" s="12"/>
      <c r="C9" s="20"/>
      <c r="D9" s="14"/>
      <c r="E9" s="15"/>
      <c r="F9" s="16"/>
      <c r="G9" s="17"/>
      <c r="H9" s="10"/>
      <c r="K9" s="175"/>
    </row>
    <row r="10" spans="1:11" x14ac:dyDescent="0.2">
      <c r="A10" s="10"/>
      <c r="B10" s="12"/>
      <c r="C10" s="18"/>
      <c r="D10" s="19"/>
      <c r="E10" s="15"/>
      <c r="F10" s="16"/>
      <c r="G10" s="17"/>
      <c r="H10" s="10"/>
    </row>
    <row r="11" spans="1:11" ht="28.5" x14ac:dyDescent="0.2">
      <c r="A11" s="10"/>
      <c r="B11" s="12"/>
      <c r="C11" s="20" t="s">
        <v>65</v>
      </c>
      <c r="D11" s="14">
        <v>14</v>
      </c>
      <c r="E11" s="15" t="s">
        <v>56</v>
      </c>
      <c r="F11" s="16"/>
      <c r="G11" s="17"/>
      <c r="H11" s="10"/>
    </row>
    <row r="12" spans="1:11" x14ac:dyDescent="0.2">
      <c r="A12" s="10"/>
      <c r="B12" s="12"/>
      <c r="C12" s="21"/>
      <c r="D12" s="14"/>
      <c r="E12" s="15"/>
      <c r="F12" s="16"/>
      <c r="G12" s="17"/>
      <c r="H12" s="10"/>
    </row>
    <row r="13" spans="1:11" x14ac:dyDescent="0.2">
      <c r="A13" s="10"/>
      <c r="B13" s="12"/>
      <c r="C13" s="20"/>
      <c r="D13" s="14"/>
      <c r="E13" s="15"/>
      <c r="F13" s="16"/>
      <c r="G13" s="17"/>
      <c r="H13" s="10"/>
    </row>
    <row r="14" spans="1:11" ht="28.5" x14ac:dyDescent="0.2">
      <c r="A14" s="22"/>
      <c r="B14" s="23"/>
      <c r="C14" s="18" t="s">
        <v>9</v>
      </c>
      <c r="D14" s="19">
        <f>(((2.54+(0.33/2)+(0.33/2))*4)+(0.435*2))*0.33*0.3</f>
        <v>1.22265</v>
      </c>
      <c r="E14" s="24" t="s">
        <v>7</v>
      </c>
      <c r="F14" s="16"/>
      <c r="G14" s="17"/>
      <c r="H14" s="22"/>
    </row>
    <row r="15" spans="1:11" x14ac:dyDescent="0.2">
      <c r="A15" s="22"/>
      <c r="B15" s="23"/>
      <c r="C15" s="18"/>
      <c r="D15" s="19"/>
      <c r="E15" s="24"/>
      <c r="F15" s="16"/>
      <c r="G15" s="17"/>
      <c r="H15" s="22"/>
    </row>
    <row r="16" spans="1:11" ht="15" x14ac:dyDescent="0.2">
      <c r="A16" s="22"/>
      <c r="B16" s="25"/>
      <c r="C16" s="13" t="s">
        <v>10</v>
      </c>
      <c r="D16" s="26"/>
      <c r="E16" s="15"/>
      <c r="F16" s="16"/>
      <c r="G16" s="17"/>
      <c r="H16" s="22"/>
    </row>
    <row r="17" spans="1:8" ht="15" x14ac:dyDescent="0.2">
      <c r="A17" s="22"/>
      <c r="B17" s="25"/>
      <c r="C17" s="13" t="s">
        <v>11</v>
      </c>
      <c r="D17" s="14"/>
      <c r="E17" s="15"/>
      <c r="F17" s="16"/>
      <c r="G17" s="17"/>
      <c r="H17" s="22"/>
    </row>
    <row r="18" spans="1:8" ht="15" x14ac:dyDescent="0.2">
      <c r="A18" s="22"/>
      <c r="B18" s="25"/>
      <c r="C18" s="13"/>
      <c r="D18" s="14"/>
      <c r="E18" s="15"/>
      <c r="F18" s="16"/>
      <c r="G18" s="17"/>
      <c r="H18" s="22"/>
    </row>
    <row r="19" spans="1:8" ht="42.75" x14ac:dyDescent="0.2">
      <c r="A19" s="10"/>
      <c r="B19" s="12"/>
      <c r="C19" s="18" t="s">
        <v>79</v>
      </c>
      <c r="D19" s="19">
        <f>(3.14*1.53*1.53)*1</f>
        <v>7.3504260000000015</v>
      </c>
      <c r="E19" s="15" t="s">
        <v>7</v>
      </c>
      <c r="F19" s="16"/>
      <c r="G19" s="17"/>
      <c r="H19" s="10"/>
    </row>
    <row r="20" spans="1:8" ht="15" x14ac:dyDescent="0.2">
      <c r="A20" s="10"/>
      <c r="B20" s="12"/>
      <c r="C20" s="179"/>
      <c r="D20" s="19"/>
      <c r="E20" s="15"/>
      <c r="F20" s="16"/>
      <c r="G20" s="17"/>
      <c r="H20" s="10"/>
    </row>
    <row r="21" spans="1:8" ht="57" x14ac:dyDescent="0.2">
      <c r="A21" s="22"/>
      <c r="B21" s="23"/>
      <c r="C21" s="18" t="s">
        <v>80</v>
      </c>
      <c r="D21" s="19">
        <f>ROUNDUP(3.14*2.9*0.5*5,1)</f>
        <v>22.8</v>
      </c>
      <c r="E21" s="24" t="s">
        <v>7</v>
      </c>
      <c r="F21" s="177"/>
      <c r="G21" s="17"/>
      <c r="H21" s="22"/>
    </row>
    <row r="22" spans="1:8" x14ac:dyDescent="0.2">
      <c r="A22" s="22"/>
      <c r="B22" s="23"/>
      <c r="C22" s="18"/>
      <c r="D22" s="19"/>
      <c r="E22" s="24"/>
      <c r="F22" s="16"/>
      <c r="G22" s="17"/>
      <c r="H22" s="22"/>
    </row>
    <row r="23" spans="1:8" ht="42.75" x14ac:dyDescent="0.2">
      <c r="A23" s="22"/>
      <c r="B23" s="23"/>
      <c r="C23" s="18" t="s">
        <v>12</v>
      </c>
      <c r="D23" s="19">
        <f>((2.4*2.4)-(3.14*1.2*1.2))*0.32</f>
        <v>0.39628800000000014</v>
      </c>
      <c r="E23" s="24" t="s">
        <v>7</v>
      </c>
      <c r="F23" s="16"/>
      <c r="G23" s="17"/>
      <c r="H23" s="22"/>
    </row>
    <row r="24" spans="1:8" x14ac:dyDescent="0.2">
      <c r="A24" s="22"/>
      <c r="B24" s="25"/>
      <c r="C24" s="21"/>
      <c r="D24" s="14"/>
      <c r="E24" s="15"/>
      <c r="F24" s="16"/>
      <c r="G24" s="17"/>
      <c r="H24" s="22"/>
    </row>
    <row r="25" spans="1:8" ht="15" x14ac:dyDescent="0.2">
      <c r="A25" s="10"/>
      <c r="B25" s="25"/>
      <c r="C25" s="13" t="s">
        <v>13</v>
      </c>
      <c r="D25" s="26"/>
      <c r="E25" s="15"/>
      <c r="F25" s="16"/>
      <c r="G25" s="17"/>
      <c r="H25" s="10"/>
    </row>
    <row r="26" spans="1:8" ht="28.5" x14ac:dyDescent="0.2">
      <c r="A26" s="10"/>
      <c r="B26" s="12"/>
      <c r="C26" s="18" t="s">
        <v>14</v>
      </c>
      <c r="D26" s="19" t="s">
        <v>0</v>
      </c>
      <c r="E26" s="15" t="s">
        <v>8</v>
      </c>
      <c r="F26" s="16"/>
      <c r="G26" s="17"/>
      <c r="H26" s="10"/>
    </row>
    <row r="27" spans="1:8" x14ac:dyDescent="0.2">
      <c r="A27" s="10"/>
      <c r="B27" s="27"/>
      <c r="C27" s="28"/>
      <c r="D27" s="29"/>
      <c r="E27" s="30"/>
      <c r="F27" s="16"/>
      <c r="G27" s="17"/>
      <c r="H27" s="10"/>
    </row>
    <row r="28" spans="1:8" ht="15" x14ac:dyDescent="0.2">
      <c r="A28" s="10"/>
      <c r="B28" s="25"/>
      <c r="C28" s="31" t="s">
        <v>15</v>
      </c>
      <c r="D28" s="26"/>
      <c r="E28" s="15"/>
      <c r="F28" s="16"/>
      <c r="G28" s="17"/>
      <c r="H28" s="10"/>
    </row>
    <row r="29" spans="1:8" ht="15" x14ac:dyDescent="0.2">
      <c r="A29" s="10"/>
      <c r="B29" s="25"/>
      <c r="C29" s="13" t="s">
        <v>16</v>
      </c>
      <c r="D29" s="26"/>
      <c r="E29" s="15"/>
      <c r="F29" s="16"/>
      <c r="G29" s="17"/>
      <c r="H29" s="10"/>
    </row>
    <row r="30" spans="1:8" ht="15" x14ac:dyDescent="0.2">
      <c r="A30" s="10"/>
      <c r="B30" s="25"/>
      <c r="C30" s="13" t="s">
        <v>17</v>
      </c>
      <c r="D30" s="26"/>
      <c r="E30" s="15"/>
      <c r="F30" s="16"/>
      <c r="G30" s="17"/>
      <c r="H30" s="10"/>
    </row>
    <row r="31" spans="1:8" x14ac:dyDescent="0.2">
      <c r="A31" s="10"/>
      <c r="B31" s="25"/>
      <c r="C31" s="32" t="s">
        <v>18</v>
      </c>
      <c r="D31" s="26"/>
      <c r="E31" s="15"/>
      <c r="F31" s="16"/>
      <c r="G31" s="17"/>
      <c r="H31" s="10"/>
    </row>
    <row r="32" spans="1:8" ht="15" x14ac:dyDescent="0.2">
      <c r="A32" s="10"/>
      <c r="B32" s="25"/>
      <c r="C32" s="13"/>
      <c r="D32" s="26"/>
      <c r="E32" s="15"/>
      <c r="F32" s="7"/>
      <c r="G32" s="17"/>
      <c r="H32" s="10"/>
    </row>
    <row r="33" spans="1:8" ht="28.5" x14ac:dyDescent="0.2">
      <c r="A33" s="10"/>
      <c r="B33" s="12"/>
      <c r="C33" s="18" t="s">
        <v>76</v>
      </c>
      <c r="D33" s="19">
        <f>3.14*1.7*1.7*0.1</f>
        <v>0.90746000000000004</v>
      </c>
      <c r="E33" s="24" t="s">
        <v>7</v>
      </c>
      <c r="F33" s="16"/>
      <c r="G33" s="17"/>
      <c r="H33" s="10"/>
    </row>
    <row r="34" spans="1:8" x14ac:dyDescent="0.2">
      <c r="A34" s="22"/>
      <c r="B34" s="12"/>
      <c r="C34" s="20"/>
      <c r="D34" s="19"/>
      <c r="E34" s="24"/>
      <c r="F34" s="16"/>
      <c r="G34" s="17"/>
      <c r="H34" s="22"/>
    </row>
    <row r="35" spans="1:8" ht="15" x14ac:dyDescent="0.2">
      <c r="A35" s="22"/>
      <c r="B35" s="33"/>
      <c r="C35" s="13" t="s">
        <v>19</v>
      </c>
      <c r="D35" s="34"/>
      <c r="E35" s="35"/>
      <c r="F35" s="16"/>
      <c r="G35" s="17"/>
      <c r="H35" s="22"/>
    </row>
    <row r="36" spans="1:8" ht="42.75" x14ac:dyDescent="0.2">
      <c r="A36" s="22"/>
      <c r="B36" s="33"/>
      <c r="C36" s="20" t="s">
        <v>75</v>
      </c>
      <c r="D36" s="26"/>
      <c r="E36" s="15"/>
      <c r="F36" s="16"/>
      <c r="G36" s="17"/>
      <c r="H36" s="22"/>
    </row>
    <row r="37" spans="1:8" x14ac:dyDescent="0.2">
      <c r="A37" s="22"/>
      <c r="B37" s="5"/>
      <c r="C37" s="21"/>
      <c r="D37" s="26"/>
      <c r="E37" s="15"/>
      <c r="F37" s="16"/>
      <c r="G37" s="17"/>
      <c r="H37" s="22"/>
    </row>
    <row r="38" spans="1:8" x14ac:dyDescent="0.2">
      <c r="A38" s="22"/>
      <c r="B38" s="5"/>
      <c r="C38" s="36" t="s">
        <v>20</v>
      </c>
      <c r="D38" s="19">
        <f>(((1.6/0.2)+1)*(3.3-0.025-0.025)*2)*0.62</f>
        <v>36.270000000000003</v>
      </c>
      <c r="E38" s="24" t="s">
        <v>21</v>
      </c>
      <c r="F38" s="16"/>
      <c r="G38" s="17"/>
      <c r="H38" s="22"/>
    </row>
    <row r="39" spans="1:8" ht="15" x14ac:dyDescent="0.2">
      <c r="A39" s="22"/>
      <c r="B39" s="5"/>
      <c r="C39" s="13"/>
      <c r="D39" s="26"/>
      <c r="E39" s="15"/>
      <c r="F39" s="16"/>
      <c r="G39" s="17"/>
      <c r="H39" s="22"/>
    </row>
    <row r="40" spans="1:8" x14ac:dyDescent="0.2">
      <c r="A40" s="22"/>
      <c r="B40" s="5"/>
      <c r="C40" s="36" t="s">
        <v>20</v>
      </c>
      <c r="D40" s="19">
        <f>((3.14*3.3*3)+13)*0.62</f>
        <v>27.333320000000001</v>
      </c>
      <c r="E40" s="24" t="s">
        <v>21</v>
      </c>
      <c r="F40" s="16"/>
      <c r="G40" s="17"/>
      <c r="H40" s="22"/>
    </row>
    <row r="41" spans="1:8" x14ac:dyDescent="0.2">
      <c r="A41" s="22"/>
      <c r="B41" s="5"/>
      <c r="C41" s="36"/>
      <c r="D41" s="19"/>
      <c r="E41" s="24"/>
      <c r="F41" s="16"/>
      <c r="G41" s="17"/>
      <c r="H41" s="22"/>
    </row>
    <row r="42" spans="1:8" ht="15" x14ac:dyDescent="0.2">
      <c r="A42" s="10"/>
      <c r="B42" s="5"/>
      <c r="C42" s="37" t="s">
        <v>25</v>
      </c>
      <c r="D42" s="19"/>
      <c r="E42" s="24"/>
      <c r="F42" s="16"/>
      <c r="G42" s="17"/>
      <c r="H42" s="10"/>
    </row>
    <row r="43" spans="1:8" ht="28.5" x14ac:dyDescent="0.2">
      <c r="A43" s="10"/>
      <c r="B43" s="12"/>
      <c r="C43" s="38" t="s">
        <v>57</v>
      </c>
      <c r="D43" s="39">
        <f>3.14 *1.53*1.53</f>
        <v>7.3504260000000015</v>
      </c>
      <c r="E43" s="15" t="s">
        <v>26</v>
      </c>
      <c r="F43" s="16"/>
      <c r="G43" s="17"/>
      <c r="H43" s="10"/>
    </row>
    <row r="44" spans="1:8" x14ac:dyDescent="0.2">
      <c r="A44" s="10"/>
      <c r="B44" s="5"/>
      <c r="C44" s="40"/>
      <c r="D44" s="41"/>
      <c r="E44" s="42"/>
      <c r="F44" s="43"/>
      <c r="G44" s="44"/>
      <c r="H44" s="10"/>
    </row>
    <row r="45" spans="1:8" x14ac:dyDescent="0.2">
      <c r="A45" s="45"/>
      <c r="B45" s="5"/>
      <c r="C45" s="46"/>
      <c r="D45" s="47"/>
      <c r="E45" s="48"/>
      <c r="F45" s="47"/>
      <c r="G45" s="17"/>
      <c r="H45" s="45"/>
    </row>
    <row r="46" spans="1:8" ht="15.75" thickBot="1" x14ac:dyDescent="0.25">
      <c r="A46" s="22"/>
      <c r="B46" s="49"/>
      <c r="C46" s="50" t="s">
        <v>22</v>
      </c>
      <c r="D46" s="51"/>
      <c r="E46" s="52"/>
      <c r="F46" s="51"/>
      <c r="G46" s="53"/>
      <c r="H46" s="22"/>
    </row>
    <row r="47" spans="1:8" ht="15.75" x14ac:dyDescent="0.2">
      <c r="A47" s="22"/>
      <c r="B47" s="25"/>
      <c r="C47" s="54" t="s">
        <v>23</v>
      </c>
      <c r="D47" s="14"/>
      <c r="E47" s="15"/>
      <c r="F47" s="16"/>
      <c r="G47" s="17"/>
      <c r="H47" s="22"/>
    </row>
    <row r="48" spans="1:8" x14ac:dyDescent="0.2">
      <c r="A48" s="22"/>
      <c r="B48" s="25"/>
      <c r="C48" s="32"/>
      <c r="D48" s="14"/>
      <c r="E48" s="15"/>
      <c r="F48" s="16"/>
      <c r="G48" s="17"/>
      <c r="H48" s="22"/>
    </row>
    <row r="49" spans="1:8" ht="42.75" x14ac:dyDescent="0.2">
      <c r="A49" s="22"/>
      <c r="B49" s="25"/>
      <c r="C49" s="55" t="s">
        <v>70</v>
      </c>
      <c r="D49" s="19">
        <f>3.14*1.33*1.33*0.1</f>
        <v>0.55543460000000011</v>
      </c>
      <c r="E49" s="15" t="s">
        <v>7</v>
      </c>
      <c r="F49" s="16"/>
      <c r="G49" s="17"/>
      <c r="H49" s="22"/>
    </row>
    <row r="50" spans="1:8" x14ac:dyDescent="0.2">
      <c r="A50" s="22"/>
      <c r="B50" s="25"/>
      <c r="C50" s="21"/>
      <c r="D50" s="19"/>
      <c r="E50" s="15"/>
      <c r="F50" s="16"/>
      <c r="G50" s="17"/>
      <c r="H50" s="22"/>
    </row>
    <row r="51" spans="1:8" ht="15" x14ac:dyDescent="0.25">
      <c r="A51" s="22"/>
      <c r="B51" s="56"/>
      <c r="C51" s="13" t="s">
        <v>19</v>
      </c>
      <c r="D51" s="34"/>
      <c r="E51" s="35"/>
      <c r="F51" s="16"/>
      <c r="G51" s="17"/>
      <c r="H51" s="22"/>
    </row>
    <row r="52" spans="1:8" ht="42.75" x14ac:dyDescent="0.2">
      <c r="A52" s="22"/>
      <c r="B52" s="25"/>
      <c r="C52" s="20" t="s">
        <v>54</v>
      </c>
      <c r="D52" s="26"/>
      <c r="E52" s="15"/>
      <c r="F52" s="16"/>
      <c r="G52" s="17"/>
      <c r="H52" s="22"/>
    </row>
    <row r="53" spans="1:8" x14ac:dyDescent="0.2">
      <c r="A53" s="22"/>
      <c r="B53" s="25"/>
      <c r="C53" s="21"/>
      <c r="D53" s="26"/>
      <c r="E53" s="15"/>
      <c r="F53" s="16"/>
      <c r="G53" s="17"/>
      <c r="H53" s="22"/>
    </row>
    <row r="54" spans="1:8" x14ac:dyDescent="0.2">
      <c r="A54" s="22"/>
      <c r="B54" s="57"/>
      <c r="C54" s="36" t="s">
        <v>20</v>
      </c>
      <c r="D54" s="19">
        <f>(((1.28/0.2)+1)*(2.56-0.025-0.025)*2)*0.62</f>
        <v>23.031760000000002</v>
      </c>
      <c r="E54" s="24" t="s">
        <v>21</v>
      </c>
      <c r="F54" s="16"/>
      <c r="G54" s="17"/>
      <c r="H54" s="22"/>
    </row>
    <row r="55" spans="1:8" ht="15" x14ac:dyDescent="0.2">
      <c r="A55" s="22"/>
      <c r="B55" s="25"/>
      <c r="C55" s="13"/>
      <c r="D55" s="26"/>
      <c r="E55" s="15"/>
      <c r="F55" s="16"/>
      <c r="G55" s="17"/>
      <c r="H55" s="22"/>
    </row>
    <row r="56" spans="1:8" x14ac:dyDescent="0.2">
      <c r="A56" s="22"/>
      <c r="B56" s="57"/>
      <c r="C56" s="36" t="s">
        <v>20</v>
      </c>
      <c r="D56" s="19">
        <f>((3.14*2.56*3)+13)*0.62</f>
        <v>23.011424000000002</v>
      </c>
      <c r="E56" s="24" t="s">
        <v>21</v>
      </c>
      <c r="F56" s="16"/>
      <c r="G56" s="17"/>
      <c r="H56" s="22"/>
    </row>
    <row r="57" spans="1:8" x14ac:dyDescent="0.2">
      <c r="A57" s="22"/>
      <c r="B57" s="57"/>
      <c r="C57" s="36"/>
      <c r="D57" s="19"/>
      <c r="E57" s="24"/>
      <c r="F57" s="16"/>
      <c r="G57" s="17"/>
      <c r="H57" s="22"/>
    </row>
    <row r="58" spans="1:8" ht="28.5" x14ac:dyDescent="0.2">
      <c r="A58" s="22"/>
      <c r="B58" s="12"/>
      <c r="C58" s="18" t="s">
        <v>78</v>
      </c>
      <c r="D58" s="19">
        <f>((3.14*2.56*5)+13)*0.62</f>
        <v>32.979040000000005</v>
      </c>
      <c r="E58" s="24" t="s">
        <v>21</v>
      </c>
      <c r="F58" s="16"/>
      <c r="G58" s="17"/>
      <c r="H58" s="22"/>
    </row>
    <row r="59" spans="1:8" x14ac:dyDescent="0.2">
      <c r="A59" s="22"/>
      <c r="B59" s="12"/>
      <c r="C59" s="36"/>
      <c r="D59" s="39"/>
      <c r="E59" s="15"/>
      <c r="F59" s="16"/>
      <c r="G59" s="17"/>
      <c r="H59" s="22"/>
    </row>
    <row r="60" spans="1:8" x14ac:dyDescent="0.2">
      <c r="A60" s="22"/>
      <c r="B60" s="12"/>
      <c r="C60" s="36"/>
      <c r="D60" s="39"/>
      <c r="E60" s="15"/>
      <c r="F60" s="16"/>
      <c r="G60" s="17"/>
      <c r="H60" s="22"/>
    </row>
    <row r="61" spans="1:8" ht="15" x14ac:dyDescent="0.25">
      <c r="A61" s="22"/>
      <c r="B61" s="12"/>
      <c r="C61" s="58" t="s">
        <v>27</v>
      </c>
      <c r="D61" s="19"/>
      <c r="E61" s="24"/>
      <c r="F61" s="16"/>
      <c r="G61" s="17"/>
      <c r="H61" s="22"/>
    </row>
    <row r="62" spans="1:8" ht="42.75" x14ac:dyDescent="0.2">
      <c r="A62" s="22"/>
      <c r="B62" s="23"/>
      <c r="C62" s="18" t="s">
        <v>73</v>
      </c>
      <c r="D62" s="19">
        <v>3</v>
      </c>
      <c r="E62" s="24" t="s">
        <v>24</v>
      </c>
      <c r="F62" s="16"/>
      <c r="G62" s="17"/>
      <c r="H62" s="59"/>
    </row>
    <row r="63" spans="1:8" x14ac:dyDescent="0.2">
      <c r="A63" s="10"/>
      <c r="B63" s="12"/>
      <c r="C63" s="20"/>
      <c r="D63" s="19"/>
      <c r="E63" s="24"/>
      <c r="F63" s="16"/>
      <c r="G63" s="17"/>
      <c r="H63" s="10"/>
    </row>
    <row r="64" spans="1:8" ht="15" x14ac:dyDescent="0.25">
      <c r="A64" s="10"/>
      <c r="B64" s="25"/>
      <c r="C64" s="58" t="s">
        <v>28</v>
      </c>
      <c r="D64" s="26"/>
      <c r="E64" s="15"/>
      <c r="F64" s="16"/>
      <c r="G64" s="17"/>
      <c r="H64" s="10"/>
    </row>
    <row r="65" spans="1:8" ht="57" x14ac:dyDescent="0.2">
      <c r="A65" s="10"/>
      <c r="B65" s="12"/>
      <c r="C65" s="60" t="s">
        <v>74</v>
      </c>
      <c r="D65" s="19">
        <f>(3.14*2.66*5.5)</f>
        <v>45.938200000000009</v>
      </c>
      <c r="E65" s="15" t="s">
        <v>26</v>
      </c>
      <c r="F65" s="16"/>
      <c r="G65" s="17"/>
      <c r="H65" s="10"/>
    </row>
    <row r="66" spans="1:8" x14ac:dyDescent="0.2">
      <c r="A66" s="10"/>
      <c r="B66" s="25"/>
      <c r="C66" s="20"/>
      <c r="D66" s="19"/>
      <c r="E66" s="15"/>
      <c r="F66" s="16"/>
      <c r="G66" s="17"/>
      <c r="H66" s="10"/>
    </row>
    <row r="67" spans="1:8" ht="15" x14ac:dyDescent="0.2">
      <c r="A67" s="10"/>
      <c r="B67" s="25"/>
      <c r="C67" s="61" t="s">
        <v>29</v>
      </c>
      <c r="D67" s="19"/>
      <c r="E67" s="15"/>
      <c r="F67" s="16"/>
      <c r="G67" s="17"/>
      <c r="H67" s="10"/>
    </row>
    <row r="68" spans="1:8" ht="15" x14ac:dyDescent="0.2">
      <c r="A68" s="10"/>
      <c r="B68" s="25"/>
      <c r="C68" s="62" t="s">
        <v>30</v>
      </c>
      <c r="D68" s="29"/>
      <c r="E68" s="15"/>
      <c r="F68" s="63"/>
      <c r="G68" s="17"/>
      <c r="H68" s="10"/>
    </row>
    <row r="69" spans="1:8" x14ac:dyDescent="0.2">
      <c r="B69" s="12"/>
      <c r="C69" s="21" t="s">
        <v>31</v>
      </c>
      <c r="D69" s="64"/>
      <c r="E69" s="15"/>
      <c r="F69" s="16"/>
      <c r="G69" s="17"/>
    </row>
    <row r="70" spans="1:8" ht="28.5" x14ac:dyDescent="0.2">
      <c r="B70" s="57"/>
      <c r="C70" s="18" t="s">
        <v>63</v>
      </c>
      <c r="D70" s="19">
        <f>((2.4*2.4)-(3.14*1.2*1.2))*0.07</f>
        <v>8.6688000000000029E-2</v>
      </c>
      <c r="E70" s="24" t="s">
        <v>7</v>
      </c>
      <c r="F70" s="16"/>
      <c r="G70" s="17"/>
    </row>
    <row r="71" spans="1:8" x14ac:dyDescent="0.2">
      <c r="B71" s="25"/>
      <c r="C71" s="21"/>
      <c r="D71" s="29"/>
      <c r="E71" s="15"/>
      <c r="F71" s="16"/>
      <c r="G71" s="17"/>
    </row>
    <row r="72" spans="1:8" x14ac:dyDescent="0.2">
      <c r="B72" s="25"/>
      <c r="C72" s="21"/>
      <c r="D72" s="29"/>
      <c r="E72" s="15"/>
      <c r="F72" s="16"/>
      <c r="G72" s="17"/>
    </row>
    <row r="73" spans="1:8" x14ac:dyDescent="0.2">
      <c r="B73" s="12"/>
      <c r="C73" s="65"/>
      <c r="D73" s="26"/>
      <c r="E73" s="15"/>
      <c r="F73" s="16"/>
      <c r="G73" s="17"/>
    </row>
    <row r="74" spans="1:8" x14ac:dyDescent="0.2">
      <c r="B74" s="12"/>
      <c r="C74" s="21"/>
      <c r="D74" s="26"/>
      <c r="E74" s="15"/>
      <c r="F74" s="16"/>
      <c r="G74" s="17"/>
    </row>
    <row r="75" spans="1:8" x14ac:dyDescent="0.2">
      <c r="B75" s="12"/>
      <c r="C75" s="21"/>
      <c r="D75" s="66"/>
      <c r="E75" s="67"/>
      <c r="F75" s="43"/>
      <c r="G75" s="17"/>
    </row>
    <row r="76" spans="1:8" x14ac:dyDescent="0.2">
      <c r="B76" s="12"/>
      <c r="C76" s="21"/>
      <c r="D76" s="68"/>
      <c r="E76" s="68"/>
      <c r="F76" s="69"/>
      <c r="G76" s="70"/>
    </row>
    <row r="77" spans="1:8" x14ac:dyDescent="0.2">
      <c r="B77" s="12"/>
      <c r="C77" s="21"/>
      <c r="D77" s="71"/>
      <c r="E77" s="71"/>
      <c r="F77" s="72"/>
      <c r="G77" s="73"/>
    </row>
    <row r="78" spans="1:8" ht="15" x14ac:dyDescent="0.25">
      <c r="B78" s="25"/>
      <c r="C78" s="58"/>
      <c r="D78" s="71"/>
      <c r="E78" s="71"/>
      <c r="F78" s="72"/>
      <c r="G78" s="73"/>
    </row>
    <row r="79" spans="1:8" ht="15" x14ac:dyDescent="0.2">
      <c r="B79" s="12"/>
      <c r="C79" s="74" t="s">
        <v>32</v>
      </c>
      <c r="D79" s="71"/>
      <c r="E79" s="71"/>
      <c r="F79" s="72"/>
      <c r="G79" s="75"/>
    </row>
    <row r="80" spans="1:8" x14ac:dyDescent="0.2">
      <c r="B80" s="25"/>
      <c r="C80" s="76"/>
      <c r="D80" s="47"/>
      <c r="E80" s="48"/>
      <c r="F80" s="47"/>
      <c r="G80" s="77"/>
    </row>
    <row r="81" spans="2:7" ht="15" x14ac:dyDescent="0.25">
      <c r="B81" s="25"/>
      <c r="C81" s="78"/>
      <c r="D81" s="47"/>
      <c r="E81" s="48"/>
      <c r="F81" s="47"/>
      <c r="G81" s="79"/>
    </row>
    <row r="82" spans="2:7" ht="15" x14ac:dyDescent="0.25">
      <c r="B82" s="25"/>
      <c r="C82" s="78"/>
      <c r="D82" s="47"/>
      <c r="E82" s="48"/>
      <c r="F82" s="47"/>
      <c r="G82" s="79"/>
    </row>
    <row r="83" spans="2:7" ht="15" x14ac:dyDescent="0.25">
      <c r="B83" s="25"/>
      <c r="C83" s="78"/>
      <c r="D83" s="80"/>
      <c r="E83" s="81"/>
      <c r="F83" s="80"/>
      <c r="G83" s="82"/>
    </row>
    <row r="84" spans="2:7" ht="15" x14ac:dyDescent="0.25">
      <c r="B84" s="12"/>
      <c r="C84" s="83" t="s">
        <v>33</v>
      </c>
      <c r="D84" s="84"/>
      <c r="E84" s="85"/>
      <c r="F84" s="84"/>
      <c r="G84" s="86"/>
    </row>
    <row r="85" spans="2:7" x14ac:dyDescent="0.2">
      <c r="B85" s="25"/>
      <c r="C85" s="7"/>
      <c r="D85" s="7"/>
      <c r="E85" s="8"/>
      <c r="F85" s="7"/>
      <c r="G85" s="9"/>
    </row>
    <row r="86" spans="2:7" ht="15" x14ac:dyDescent="0.25">
      <c r="B86" s="12"/>
      <c r="C86" s="78" t="s">
        <v>34</v>
      </c>
      <c r="D86" s="7"/>
      <c r="E86" s="8"/>
      <c r="F86" s="7"/>
      <c r="G86" s="87"/>
    </row>
    <row r="87" spans="2:7" ht="15" x14ac:dyDescent="0.25">
      <c r="B87" s="12"/>
      <c r="C87" s="78"/>
      <c r="D87" s="7"/>
      <c r="E87" s="8"/>
      <c r="F87" s="7"/>
      <c r="G87" s="87"/>
    </row>
    <row r="88" spans="2:7" ht="15" x14ac:dyDescent="0.25">
      <c r="B88" s="88"/>
      <c r="C88" s="78" t="s">
        <v>35</v>
      </c>
      <c r="D88" s="7"/>
      <c r="E88" s="8"/>
      <c r="F88" s="7"/>
      <c r="G88" s="87"/>
    </row>
    <row r="89" spans="2:7" x14ac:dyDescent="0.2">
      <c r="B89" s="88"/>
      <c r="C89" s="18"/>
      <c r="D89" s="7"/>
      <c r="E89" s="8"/>
      <c r="F89" s="7"/>
      <c r="G89" s="9"/>
    </row>
    <row r="90" spans="2:7" ht="15" x14ac:dyDescent="0.2">
      <c r="B90" s="5"/>
      <c r="C90" s="89"/>
      <c r="D90" s="90"/>
      <c r="E90" s="91"/>
      <c r="F90" s="90"/>
      <c r="G90" s="92"/>
    </row>
    <row r="91" spans="2:7" ht="15" x14ac:dyDescent="0.2">
      <c r="B91" s="5"/>
      <c r="C91" s="93"/>
      <c r="D91" s="47"/>
      <c r="E91" s="48"/>
      <c r="F91" s="47"/>
      <c r="G91" s="77"/>
    </row>
    <row r="92" spans="2:7" ht="15.75" thickBot="1" x14ac:dyDescent="0.3">
      <c r="B92" s="49"/>
      <c r="C92" s="50" t="s">
        <v>36</v>
      </c>
      <c r="D92" s="51"/>
      <c r="E92" s="52"/>
      <c r="F92" s="51"/>
      <c r="G92" s="94"/>
    </row>
    <row r="93" spans="2:7" ht="15.75" thickBot="1" x14ac:dyDescent="0.25">
      <c r="B93" s="95"/>
      <c r="C93" s="96"/>
      <c r="D93" s="96"/>
      <c r="E93" s="96"/>
      <c r="F93" s="97"/>
      <c r="G93" s="98"/>
    </row>
    <row r="94" spans="2:7" ht="15" x14ac:dyDescent="0.25">
      <c r="B94" s="99"/>
      <c r="C94" s="100" t="s">
        <v>55</v>
      </c>
      <c r="D94" s="101"/>
      <c r="E94" s="102"/>
      <c r="F94" s="103"/>
      <c r="G94" s="104"/>
    </row>
    <row r="95" spans="2:7" x14ac:dyDescent="0.2">
      <c r="B95" s="99"/>
      <c r="C95" s="60"/>
      <c r="D95" s="101"/>
      <c r="E95" s="102"/>
      <c r="F95" s="105"/>
      <c r="G95" s="106"/>
    </row>
    <row r="96" spans="2:7" x14ac:dyDescent="0.2">
      <c r="B96" s="99"/>
      <c r="C96" s="107" t="s">
        <v>37</v>
      </c>
      <c r="D96" s="101"/>
      <c r="E96" s="102"/>
      <c r="F96" s="105"/>
      <c r="G96" s="106"/>
    </row>
    <row r="97" spans="2:7" x14ac:dyDescent="0.2">
      <c r="B97" s="99"/>
      <c r="C97" s="60"/>
      <c r="D97" s="101"/>
      <c r="E97" s="102"/>
      <c r="F97" s="105"/>
      <c r="G97" s="106"/>
    </row>
    <row r="98" spans="2:7" ht="71.25" x14ac:dyDescent="0.2">
      <c r="B98" s="108"/>
      <c r="C98" s="18" t="s">
        <v>72</v>
      </c>
      <c r="D98" s="109">
        <v>14</v>
      </c>
      <c r="E98" s="110" t="s">
        <v>38</v>
      </c>
      <c r="F98" s="105"/>
      <c r="G98" s="106"/>
    </row>
    <row r="99" spans="2:7" x14ac:dyDescent="0.2">
      <c r="B99" s="111"/>
      <c r="C99" s="10"/>
      <c r="D99" s="109"/>
      <c r="E99" s="110"/>
      <c r="F99" s="105"/>
      <c r="G99" s="106"/>
    </row>
    <row r="100" spans="2:7" ht="114" x14ac:dyDescent="0.2">
      <c r="B100" s="108"/>
      <c r="C100" s="112" t="s">
        <v>77</v>
      </c>
      <c r="D100" s="105">
        <f>(((2.8*6)+0.9)-(0.8*2))*2</f>
        <v>32.199999999999989</v>
      </c>
      <c r="E100" s="110" t="s">
        <v>26</v>
      </c>
      <c r="F100" s="105"/>
      <c r="G100" s="106"/>
    </row>
    <row r="101" spans="2:7" x14ac:dyDescent="0.2">
      <c r="B101" s="111"/>
      <c r="C101" s="113"/>
      <c r="D101" s="114"/>
      <c r="E101" s="110"/>
      <c r="F101" s="105"/>
      <c r="G101" s="106"/>
    </row>
    <row r="102" spans="2:7" ht="15" x14ac:dyDescent="0.2">
      <c r="B102" s="108"/>
      <c r="C102" s="115" t="s">
        <v>39</v>
      </c>
      <c r="D102" s="109"/>
      <c r="E102" s="110"/>
      <c r="F102" s="105"/>
      <c r="G102" s="106"/>
    </row>
    <row r="103" spans="2:7" x14ac:dyDescent="0.2">
      <c r="B103" s="116"/>
      <c r="C103" s="62"/>
      <c r="D103" s="109"/>
      <c r="E103" s="110"/>
      <c r="F103" s="105"/>
      <c r="G103" s="106"/>
    </row>
    <row r="104" spans="2:7" ht="57" x14ac:dyDescent="0.2">
      <c r="B104" s="117"/>
      <c r="C104" s="10" t="s">
        <v>69</v>
      </c>
      <c r="D104" s="118">
        <v>6</v>
      </c>
      <c r="E104" s="110" t="s">
        <v>38</v>
      </c>
      <c r="F104" s="105"/>
      <c r="G104" s="106"/>
    </row>
    <row r="105" spans="2:7" ht="15" x14ac:dyDescent="0.25">
      <c r="B105" s="111"/>
      <c r="C105" s="119"/>
      <c r="D105" s="109"/>
      <c r="E105" s="110"/>
      <c r="F105" s="105"/>
      <c r="G105" s="106"/>
    </row>
    <row r="106" spans="2:7" ht="71.25" x14ac:dyDescent="0.2">
      <c r="B106" s="108"/>
      <c r="C106" s="112" t="s">
        <v>68</v>
      </c>
      <c r="D106" s="118">
        <f>3.4*3.4</f>
        <v>11.559999999999999</v>
      </c>
      <c r="E106" s="110" t="s">
        <v>26</v>
      </c>
      <c r="F106" s="105"/>
      <c r="G106" s="106"/>
    </row>
    <row r="107" spans="2:7" x14ac:dyDescent="0.2">
      <c r="B107" s="108"/>
      <c r="C107" s="120"/>
      <c r="D107" s="118"/>
      <c r="E107" s="110"/>
      <c r="F107" s="105"/>
      <c r="G107" s="106"/>
    </row>
    <row r="108" spans="2:7" ht="15" x14ac:dyDescent="0.2">
      <c r="B108" s="121"/>
      <c r="C108" s="122"/>
      <c r="D108" s="123"/>
      <c r="E108" s="124"/>
      <c r="F108" s="125"/>
      <c r="G108" s="126"/>
    </row>
    <row r="109" spans="2:7" ht="15.75" thickBot="1" x14ac:dyDescent="0.25">
      <c r="B109" s="127"/>
      <c r="C109" s="128" t="s">
        <v>40</v>
      </c>
      <c r="D109" s="129"/>
      <c r="E109" s="130"/>
      <c r="F109" s="129"/>
      <c r="G109" s="131"/>
    </row>
    <row r="110" spans="2:7" x14ac:dyDescent="0.2">
      <c r="B110" s="108"/>
      <c r="C110" s="18"/>
      <c r="D110" s="109"/>
      <c r="E110" s="110"/>
      <c r="F110" s="105"/>
      <c r="G110" s="106"/>
    </row>
    <row r="111" spans="2:7" ht="15" x14ac:dyDescent="0.2">
      <c r="B111" s="121"/>
      <c r="C111" s="115" t="s">
        <v>41</v>
      </c>
      <c r="D111" s="132"/>
      <c r="E111" s="133"/>
      <c r="F111" s="105"/>
      <c r="G111" s="106"/>
    </row>
    <row r="112" spans="2:7" ht="15" x14ac:dyDescent="0.2">
      <c r="B112" s="121"/>
      <c r="C112" s="122" t="s">
        <v>42</v>
      </c>
      <c r="D112" s="109"/>
      <c r="E112" s="110"/>
      <c r="F112" s="105"/>
      <c r="G112" s="106"/>
    </row>
    <row r="113" spans="2:7" x14ac:dyDescent="0.2">
      <c r="B113" s="111"/>
      <c r="C113" s="20"/>
      <c r="D113" s="109"/>
      <c r="E113" s="110"/>
      <c r="F113" s="105"/>
      <c r="G113" s="106"/>
    </row>
    <row r="114" spans="2:7" ht="15" x14ac:dyDescent="0.2">
      <c r="B114" s="111"/>
      <c r="C114" s="122" t="s">
        <v>43</v>
      </c>
      <c r="D114" s="109"/>
      <c r="E114" s="110"/>
      <c r="F114" s="105"/>
      <c r="G114" s="106"/>
    </row>
    <row r="115" spans="2:7" ht="85.5" x14ac:dyDescent="0.2">
      <c r="B115" s="108"/>
      <c r="C115" s="18" t="s">
        <v>71</v>
      </c>
      <c r="D115" s="109">
        <v>2</v>
      </c>
      <c r="E115" s="110" t="s">
        <v>38</v>
      </c>
      <c r="F115" s="134"/>
      <c r="G115" s="106"/>
    </row>
    <row r="116" spans="2:7" x14ac:dyDescent="0.2">
      <c r="B116" s="108"/>
      <c r="C116" s="18"/>
      <c r="D116" s="109"/>
      <c r="E116" s="110"/>
      <c r="F116" s="134"/>
      <c r="G116" s="135"/>
    </row>
    <row r="117" spans="2:7" x14ac:dyDescent="0.2">
      <c r="B117" s="111"/>
      <c r="C117" s="10"/>
      <c r="D117" s="136"/>
      <c r="E117" s="137"/>
      <c r="F117" s="138"/>
      <c r="G117" s="139"/>
    </row>
    <row r="118" spans="2:7" ht="15.75" thickBot="1" x14ac:dyDescent="0.3">
      <c r="B118" s="127"/>
      <c r="C118" s="128" t="s">
        <v>44</v>
      </c>
      <c r="D118" s="129"/>
      <c r="E118" s="130"/>
      <c r="F118" s="129"/>
      <c r="G118" s="140"/>
    </row>
    <row r="119" spans="2:7" x14ac:dyDescent="0.2">
      <c r="B119" s="121"/>
      <c r="C119" s="40"/>
      <c r="D119" s="132"/>
      <c r="E119" s="133"/>
      <c r="F119" s="105"/>
      <c r="G119" s="141"/>
    </row>
    <row r="120" spans="2:7" ht="15" x14ac:dyDescent="0.2">
      <c r="B120" s="121"/>
      <c r="C120" s="115" t="s">
        <v>45</v>
      </c>
      <c r="D120" s="132"/>
      <c r="E120" s="133"/>
      <c r="F120" s="105"/>
      <c r="G120" s="141"/>
    </row>
    <row r="121" spans="2:7" ht="15" x14ac:dyDescent="0.2">
      <c r="B121" s="121"/>
      <c r="C121" s="122"/>
      <c r="D121" s="109"/>
      <c r="E121" s="110"/>
      <c r="F121" s="105"/>
      <c r="G121" s="141"/>
    </row>
    <row r="122" spans="2:7" x14ac:dyDescent="0.2">
      <c r="B122" s="108"/>
      <c r="C122" s="18"/>
      <c r="D122" s="109"/>
      <c r="E122" s="110"/>
      <c r="F122" s="105"/>
      <c r="G122" s="106"/>
    </row>
    <row r="123" spans="2:7" x14ac:dyDescent="0.2">
      <c r="B123" s="111"/>
      <c r="C123" s="142" t="s">
        <v>46</v>
      </c>
      <c r="D123" s="143"/>
      <c r="E123" s="144"/>
      <c r="F123" s="105"/>
      <c r="G123" s="106"/>
    </row>
    <row r="124" spans="2:7" ht="57" x14ac:dyDescent="0.2">
      <c r="B124" s="145"/>
      <c r="C124" s="146" t="s">
        <v>47</v>
      </c>
      <c r="D124" s="109">
        <v>2</v>
      </c>
      <c r="E124" s="110" t="s">
        <v>8</v>
      </c>
      <c r="F124" s="147"/>
      <c r="G124" s="106"/>
    </row>
    <row r="125" spans="2:7" x14ac:dyDescent="0.2">
      <c r="B125" s="145"/>
      <c r="C125" s="148"/>
      <c r="D125" s="109"/>
      <c r="E125" s="110"/>
      <c r="F125" s="147"/>
      <c r="G125" s="106"/>
    </row>
    <row r="126" spans="2:7" ht="15" x14ac:dyDescent="0.2">
      <c r="B126" s="145"/>
      <c r="C126" s="149" t="s">
        <v>58</v>
      </c>
      <c r="D126" s="109"/>
      <c r="E126" s="110"/>
      <c r="F126" s="147"/>
      <c r="G126" s="106"/>
    </row>
    <row r="127" spans="2:7" ht="28.5" x14ac:dyDescent="0.2">
      <c r="B127" s="111"/>
      <c r="C127" s="10" t="s">
        <v>59</v>
      </c>
      <c r="D127" s="150">
        <f>D106+D100</f>
        <v>43.759999999999991</v>
      </c>
      <c r="E127" s="110" t="s">
        <v>26</v>
      </c>
      <c r="F127" s="147"/>
      <c r="G127" s="106"/>
    </row>
    <row r="128" spans="2:7" ht="15" x14ac:dyDescent="0.25">
      <c r="B128" s="111"/>
      <c r="C128" s="119" t="s">
        <v>60</v>
      </c>
      <c r="D128" s="150"/>
      <c r="E128" s="110"/>
      <c r="F128" s="147"/>
      <c r="G128" s="106"/>
    </row>
    <row r="129" spans="2:8" ht="28.5" x14ac:dyDescent="0.2">
      <c r="B129" s="111"/>
      <c r="C129" s="10" t="s">
        <v>64</v>
      </c>
      <c r="D129" s="150">
        <v>1</v>
      </c>
      <c r="E129" s="110" t="s">
        <v>61</v>
      </c>
      <c r="F129" s="147"/>
      <c r="G129" s="106"/>
    </row>
    <row r="130" spans="2:8" x14ac:dyDescent="0.2">
      <c r="B130" s="121"/>
      <c r="C130" s="40"/>
      <c r="D130" s="151"/>
      <c r="E130" s="151"/>
      <c r="F130" s="152"/>
      <c r="G130" s="153"/>
    </row>
    <row r="131" spans="2:8" ht="15.75" thickBot="1" x14ac:dyDescent="0.25">
      <c r="B131" s="121"/>
      <c r="C131" s="154" t="s">
        <v>48</v>
      </c>
      <c r="D131" s="155"/>
      <c r="E131" s="155"/>
      <c r="F131" s="156"/>
      <c r="G131" s="157"/>
    </row>
    <row r="132" spans="2:8" ht="15" x14ac:dyDescent="0.2">
      <c r="B132" s="158"/>
      <c r="C132" s="159" t="s">
        <v>49</v>
      </c>
      <c r="D132" s="160"/>
      <c r="E132" s="160"/>
      <c r="F132" s="160"/>
      <c r="G132" s="98"/>
    </row>
    <row r="133" spans="2:8" ht="15" x14ac:dyDescent="0.2">
      <c r="B133" s="117"/>
      <c r="C133" s="115"/>
      <c r="D133" s="161"/>
      <c r="E133" s="161"/>
      <c r="F133" s="161"/>
      <c r="G133" s="162"/>
    </row>
    <row r="134" spans="2:8" ht="30" x14ac:dyDescent="0.2">
      <c r="B134" s="117">
        <v>1</v>
      </c>
      <c r="C134" s="163" t="s">
        <v>50</v>
      </c>
      <c r="D134" s="161"/>
      <c r="E134" s="161"/>
      <c r="F134" s="161"/>
      <c r="G134" s="164"/>
    </row>
    <row r="135" spans="2:8" ht="15" x14ac:dyDescent="0.2">
      <c r="B135" s="117"/>
      <c r="C135" s="154"/>
      <c r="D135" s="161"/>
      <c r="E135" s="161"/>
      <c r="F135" s="161"/>
      <c r="G135" s="164"/>
    </row>
    <row r="136" spans="2:8" ht="30" x14ac:dyDescent="0.2">
      <c r="B136" s="117">
        <v>2</v>
      </c>
      <c r="C136" s="163" t="s">
        <v>51</v>
      </c>
      <c r="D136" s="161"/>
      <c r="E136" s="161"/>
      <c r="F136" s="161"/>
      <c r="G136" s="164"/>
    </row>
    <row r="137" spans="2:8" ht="15" x14ac:dyDescent="0.2">
      <c r="B137" s="117"/>
      <c r="C137" s="154"/>
      <c r="D137" s="161"/>
      <c r="E137" s="161"/>
      <c r="F137" s="161"/>
      <c r="G137" s="164"/>
    </row>
    <row r="138" spans="2:8" ht="15" x14ac:dyDescent="0.2">
      <c r="B138" s="117">
        <v>3</v>
      </c>
      <c r="C138" s="154" t="s">
        <v>52</v>
      </c>
      <c r="D138" s="161"/>
      <c r="E138" s="161"/>
      <c r="F138" s="161"/>
      <c r="G138" s="164"/>
    </row>
    <row r="139" spans="2:8" x14ac:dyDescent="0.2">
      <c r="B139" s="165"/>
      <c r="C139" s="22"/>
      <c r="D139" s="166"/>
      <c r="E139" s="166"/>
      <c r="F139" s="167"/>
      <c r="G139" s="168"/>
    </row>
    <row r="140" spans="2:8" ht="30" x14ac:dyDescent="0.2">
      <c r="B140" s="117">
        <v>4</v>
      </c>
      <c r="C140" s="154" t="s">
        <v>53</v>
      </c>
      <c r="D140" s="161"/>
      <c r="E140" s="161"/>
      <c r="F140" s="161"/>
      <c r="G140" s="164"/>
    </row>
    <row r="141" spans="2:8" x14ac:dyDescent="0.2">
      <c r="B141" s="165"/>
      <c r="C141" s="22"/>
      <c r="D141" s="166"/>
      <c r="E141" s="166"/>
      <c r="F141" s="167"/>
      <c r="G141" s="168"/>
    </row>
    <row r="142" spans="2:8" ht="15" thickBot="1" x14ac:dyDescent="0.25">
      <c r="B142" s="165"/>
      <c r="C142" s="22"/>
      <c r="D142" s="166"/>
      <c r="E142" s="166"/>
      <c r="F142" s="167"/>
      <c r="G142" s="168"/>
    </row>
    <row r="143" spans="2:8" ht="15.75" thickBot="1" x14ac:dyDescent="0.3">
      <c r="B143" s="169"/>
      <c r="C143" s="170" t="s">
        <v>81</v>
      </c>
      <c r="D143" s="171"/>
      <c r="E143" s="172"/>
      <c r="F143" s="173"/>
      <c r="G143" s="174"/>
    </row>
    <row r="144" spans="2:8" x14ac:dyDescent="0.2">
      <c r="C144" s="1" t="s">
        <v>82</v>
      </c>
      <c r="G144" s="175"/>
      <c r="H144" s="175"/>
    </row>
    <row r="145" spans="7:7" x14ac:dyDescent="0.2">
      <c r="G145" s="176"/>
    </row>
    <row r="146" spans="7:7" x14ac:dyDescent="0.2">
      <c r="G146" s="176"/>
    </row>
  </sheetData>
  <mergeCells count="1">
    <mergeCell ref="B1:G2"/>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Latrine  Two Stance - Approved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Abdelrahman</dc:creator>
  <cp:lastModifiedBy>Yassir Ahmed Abdurrahman Adam Rejal</cp:lastModifiedBy>
  <cp:lastPrinted>2022-02-08T15:17:31Z</cp:lastPrinted>
  <dcterms:created xsi:type="dcterms:W3CDTF">2021-08-29T12:53:57Z</dcterms:created>
  <dcterms:modified xsi:type="dcterms:W3CDTF">2022-02-08T15:17:56Z</dcterms:modified>
</cp:coreProperties>
</file>